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35" windowHeight="9960"/>
  </bookViews>
  <sheets>
    <sheet name="3월" sheetId="3" r:id="rId1"/>
  </sheets>
  <calcPr calcId="124519"/>
</workbook>
</file>

<file path=xl/calcChain.xml><?xml version="1.0" encoding="utf-8"?>
<calcChain xmlns="http://schemas.openxmlformats.org/spreadsheetml/2006/main">
  <c r="C15" i="3"/>
  <c r="E15" s="1"/>
  <c r="E14"/>
  <c r="F14" s="1"/>
  <c r="C14"/>
  <c r="E13"/>
  <c r="D13" s="1"/>
  <c r="C13"/>
  <c r="F12"/>
  <c r="E12"/>
  <c r="D12" s="1"/>
  <c r="C12"/>
  <c r="C11"/>
  <c r="E11" s="1"/>
  <c r="E9"/>
  <c r="F9" s="1"/>
  <c r="C9"/>
  <c r="F8"/>
  <c r="E8"/>
  <c r="D8" s="1"/>
  <c r="C8"/>
  <c r="C7"/>
  <c r="E7" s="1"/>
  <c r="F7" l="1"/>
  <c r="D11"/>
  <c r="D10" s="1"/>
  <c r="F11"/>
  <c r="F15"/>
  <c r="D15" s="1"/>
  <c r="G15" s="1"/>
  <c r="G14"/>
  <c r="G12"/>
  <c r="G13"/>
  <c r="G8"/>
  <c r="D9"/>
  <c r="D7" s="1"/>
  <c r="C10"/>
  <c r="E10" s="1"/>
  <c r="F10" s="1"/>
  <c r="D14"/>
  <c r="D6" l="1"/>
  <c r="G9"/>
  <c r="G7"/>
  <c r="G6" s="1"/>
  <c r="G11"/>
  <c r="G10" s="1"/>
  <c r="E6"/>
  <c r="C6"/>
  <c r="F6"/>
</calcChain>
</file>

<file path=xl/sharedStrings.xml><?xml version="1.0" encoding="utf-8"?>
<sst xmlns="http://schemas.openxmlformats.org/spreadsheetml/2006/main" count="49" uniqueCount="42">
  <si>
    <t>(단위 : 원)</t>
    <phoneticPr fontId="3" type="noConversion"/>
  </si>
  <si>
    <t>프로그램명</t>
    <phoneticPr fontId="3" type="noConversion"/>
  </si>
  <si>
    <t>강사명</t>
    <phoneticPr fontId="3" type="noConversion"/>
  </si>
  <si>
    <t>지         급        액</t>
    <phoneticPr fontId="3" type="noConversion"/>
  </si>
  <si>
    <t>출강
일수</t>
    <phoneticPr fontId="3" type="noConversion"/>
  </si>
  <si>
    <t>출강일자</t>
    <phoneticPr fontId="3" type="noConversion"/>
  </si>
  <si>
    <t>계좌번호</t>
    <phoneticPr fontId="3" type="noConversion"/>
  </si>
  <si>
    <t>비 고</t>
    <phoneticPr fontId="3" type="noConversion"/>
  </si>
  <si>
    <t>총지급액</t>
    <phoneticPr fontId="3" type="noConversion"/>
  </si>
  <si>
    <t>공        제       액</t>
    <phoneticPr fontId="3" type="noConversion"/>
  </si>
  <si>
    <t>실수령액</t>
    <phoneticPr fontId="3" type="noConversion"/>
  </si>
  <si>
    <t>계</t>
    <phoneticPr fontId="3" type="noConversion"/>
  </si>
  <si>
    <t>소득세</t>
    <phoneticPr fontId="3" type="noConversion"/>
  </si>
  <si>
    <t>주민세</t>
    <phoneticPr fontId="3" type="noConversion"/>
  </si>
  <si>
    <t>합           계</t>
    <phoneticPr fontId="3" type="noConversion"/>
  </si>
  <si>
    <t>중국어 교실
(소계)</t>
    <phoneticPr fontId="3" type="noConversion"/>
  </si>
  <si>
    <t>중국어초급반</t>
    <phoneticPr fontId="3" type="noConversion"/>
  </si>
  <si>
    <t>중국어중급반</t>
    <phoneticPr fontId="3" type="noConversion"/>
  </si>
  <si>
    <t>요가교실
(소계)</t>
    <phoneticPr fontId="3" type="noConversion"/>
  </si>
  <si>
    <t>요가교실(1부)</t>
    <phoneticPr fontId="3" type="noConversion"/>
  </si>
  <si>
    <t>요가교실(2부)</t>
    <phoneticPr fontId="3" type="noConversion"/>
  </si>
  <si>
    <t>풍물교실</t>
    <phoneticPr fontId="3" type="noConversion"/>
  </si>
  <si>
    <t>노래교실</t>
    <phoneticPr fontId="3" type="noConversion"/>
  </si>
  <si>
    <t xml:space="preserve"> ◆  산출내역 : 수당 (요가교실, 중국어교실, 웰빙댄스교실 : 25,000원 * 출강일수(일), 노래교실 및 풍물교실 : 50,000원 * 출강일수(일))</t>
    <phoneticPr fontId="3" type="noConversion"/>
  </si>
  <si>
    <t xml:space="preserve">                    ▷  소득세 - 총 지급액에서 사업소득으로 3% 공제</t>
    <phoneticPr fontId="3" type="noConversion"/>
  </si>
  <si>
    <t xml:space="preserve">                    ▷  주민세 - 소득세에서 10%공제</t>
    <phoneticPr fontId="3" type="noConversion"/>
  </si>
  <si>
    <t>라인댄스교실
(야간반)</t>
    <phoneticPr fontId="3" type="noConversion"/>
  </si>
  <si>
    <t>4,11,18,25</t>
    <phoneticPr fontId="3" type="noConversion"/>
  </si>
  <si>
    <t>2,3,9,10,16,17,23,24,30,31</t>
    <phoneticPr fontId="3" type="noConversion"/>
  </si>
  <si>
    <t>2,4,7,9,11,14,16,18,21,23,25,28,30</t>
    <phoneticPr fontId="3" type="noConversion"/>
  </si>
  <si>
    <t>3,10,17,24,31</t>
    <phoneticPr fontId="3" type="noConversion"/>
  </si>
  <si>
    <t>2016년도 3월 프로그램운영 강사수당 지급내역</t>
    <phoneticPr fontId="3" type="noConversion"/>
  </si>
  <si>
    <t>허*숙</t>
    <phoneticPr fontId="3" type="noConversion"/>
  </si>
  <si>
    <t>남*란</t>
    <phoneticPr fontId="3" type="noConversion"/>
  </si>
  <si>
    <t>조*야</t>
    <phoneticPr fontId="3" type="noConversion"/>
  </si>
  <si>
    <t>김*의</t>
    <phoneticPr fontId="3" type="noConversion"/>
  </si>
  <si>
    <t>박*숙</t>
    <phoneticPr fontId="3" type="noConversion"/>
  </si>
  <si>
    <t>국민은행
594801-01-******</t>
    <phoneticPr fontId="3" type="noConversion"/>
  </si>
  <si>
    <t>농협
130056-52-******</t>
    <phoneticPr fontId="3" type="noConversion"/>
  </si>
  <si>
    <t>국민은행
208401-04-******</t>
    <phoneticPr fontId="3" type="noConversion"/>
  </si>
  <si>
    <t>농협
152-12-******</t>
    <phoneticPr fontId="3" type="noConversion"/>
  </si>
  <si>
    <t>국민은행
641302-01-******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</si>
</sst>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9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color indexed="9"/>
      <name val="돋움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b/>
      <sz val="11"/>
      <color indexed="8"/>
      <name val="돋움"/>
      <family val="3"/>
      <charset val="129"/>
    </font>
    <font>
      <b/>
      <sz val="11"/>
      <name val="돋움"/>
      <family val="3"/>
      <charset val="129"/>
    </font>
    <font>
      <sz val="11"/>
      <color indexed="8"/>
      <name val="돋움"/>
      <family val="3"/>
      <charset val="129"/>
    </font>
    <font>
      <sz val="12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6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5" fillId="3" borderId="11" xfId="0" applyFont="1" applyFill="1" applyBorder="1" applyAlignment="1">
      <alignment horizontal="center" vertical="center" shrinkToFit="1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176" fontId="6" fillId="4" borderId="14" xfId="1" applyNumberFormat="1" applyFont="1" applyFill="1" applyBorder="1" applyAlignment="1">
      <alignment horizontal="center" vertical="center" shrinkToFit="1"/>
    </xf>
    <xf numFmtId="41" fontId="6" fillId="5" borderId="14" xfId="1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/>
    </xf>
    <xf numFmtId="41" fontId="5" fillId="6" borderId="8" xfId="1" applyFont="1" applyFill="1" applyBorder="1" applyAlignment="1">
      <alignment horizontal="center" vertical="center"/>
    </xf>
    <xf numFmtId="41" fontId="5" fillId="6" borderId="8" xfId="1" applyFont="1" applyFill="1" applyBorder="1" applyAlignment="1">
      <alignment horizontal="center" vertical="center" shrinkToFit="1"/>
    </xf>
    <xf numFmtId="41" fontId="5" fillId="5" borderId="8" xfId="1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/>
    </xf>
    <xf numFmtId="41" fontId="7" fillId="0" borderId="18" xfId="1" applyFont="1" applyFill="1" applyBorder="1" applyAlignment="1">
      <alignment horizontal="center" vertical="center"/>
    </xf>
    <xf numFmtId="41" fontId="7" fillId="0" borderId="18" xfId="1" applyFont="1" applyFill="1" applyBorder="1" applyAlignment="1">
      <alignment horizontal="center" vertical="center" shrinkToFit="1"/>
    </xf>
    <xf numFmtId="41" fontId="7" fillId="5" borderId="18" xfId="1" applyFont="1" applyFill="1" applyBorder="1" applyAlignment="1">
      <alignment horizontal="center" vertical="center"/>
    </xf>
    <xf numFmtId="0" fontId="7" fillId="0" borderId="18" xfId="2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41" fontId="0" fillId="0" borderId="0" xfId="0" applyNumberFormat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41" fontId="7" fillId="0" borderId="8" xfId="1" applyFont="1" applyFill="1" applyBorder="1" applyAlignment="1">
      <alignment horizontal="center" vertical="center"/>
    </xf>
    <xf numFmtId="41" fontId="7" fillId="0" borderId="8" xfId="1" applyFont="1" applyFill="1" applyBorder="1" applyAlignment="1">
      <alignment horizontal="center" vertical="center" shrinkToFit="1"/>
    </xf>
    <xf numFmtId="41" fontId="7" fillId="5" borderId="20" xfId="1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41" fontId="5" fillId="6" borderId="11" xfId="1" applyFont="1" applyFill="1" applyBorder="1" applyAlignment="1">
      <alignment horizontal="center" vertical="center"/>
    </xf>
    <xf numFmtId="41" fontId="5" fillId="6" borderId="11" xfId="1" applyFont="1" applyFill="1" applyBorder="1" applyAlignment="1">
      <alignment horizontal="center" vertical="center" shrinkToFit="1"/>
    </xf>
    <xf numFmtId="41" fontId="7" fillId="5" borderId="11" xfId="1" applyFont="1" applyFill="1" applyBorder="1" applyAlignment="1">
      <alignment horizontal="center" vertical="center"/>
    </xf>
    <xf numFmtId="0" fontId="7" fillId="6" borderId="11" xfId="2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1" fontId="7" fillId="5" borderId="8" xfId="1" applyFont="1" applyFill="1" applyBorder="1" applyAlignment="1">
      <alignment horizontal="center" vertical="center"/>
    </xf>
    <xf numFmtId="0" fontId="7" fillId="6" borderId="8" xfId="2" applyFont="1" applyFill="1" applyBorder="1" applyAlignment="1">
      <alignment horizontal="center" vertical="center" wrapText="1"/>
    </xf>
    <xf numFmtId="0" fontId="7" fillId="6" borderId="20" xfId="2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/>
    </xf>
    <xf numFmtId="41" fontId="5" fillId="6" borderId="18" xfId="1" applyFont="1" applyFill="1" applyBorder="1" applyAlignment="1">
      <alignment horizontal="center" vertical="center"/>
    </xf>
    <xf numFmtId="41" fontId="5" fillId="6" borderId="18" xfId="1" applyFont="1" applyFill="1" applyBorder="1" applyAlignment="1">
      <alignment horizontal="center" vertical="center" shrinkToFit="1"/>
    </xf>
    <xf numFmtId="0" fontId="7" fillId="6" borderId="20" xfId="0" applyFont="1" applyFill="1" applyBorder="1" applyAlignment="1">
      <alignment horizontal="center" vertical="center" wrapText="1"/>
    </xf>
    <xf numFmtId="0" fontId="7" fillId="6" borderId="22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5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21</xdr:row>
      <xdr:rowOff>47625</xdr:rowOff>
    </xdr:from>
    <xdr:to>
      <xdr:col>2</xdr:col>
      <xdr:colOff>828675</xdr:colOff>
      <xdr:row>22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28900" y="84105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>
      <selection activeCell="D8" sqref="D8"/>
    </sheetView>
  </sheetViews>
  <sheetFormatPr defaultRowHeight="13.5"/>
  <cols>
    <col min="1" max="1" width="12.109375" style="2" customWidth="1"/>
    <col min="2" max="2" width="8.88671875" style="2"/>
    <col min="3" max="3" width="13.21875" style="2" customWidth="1"/>
    <col min="4" max="4" width="11" style="3" bestFit="1" customWidth="1"/>
    <col min="5" max="6" width="8.21875" style="3" customWidth="1"/>
    <col min="7" max="7" width="10.5546875" style="2" customWidth="1"/>
    <col min="8" max="8" width="5" style="2" customWidth="1"/>
    <col min="9" max="9" width="13.77734375" style="2" customWidth="1"/>
    <col min="10" max="10" width="16.6640625" style="2" customWidth="1"/>
    <col min="11" max="11" width="12" style="2" customWidth="1"/>
    <col min="12" max="12" width="9.88671875" style="2" bestFit="1" customWidth="1"/>
    <col min="13" max="16384" width="8.88671875" style="2"/>
  </cols>
  <sheetData>
    <row r="1" spans="1:12" s="1" customFormat="1" ht="45.75" customHeight="1" thickBot="1">
      <c r="A1" s="52" t="s">
        <v>31</v>
      </c>
      <c r="B1" s="53"/>
      <c r="C1" s="53"/>
      <c r="D1" s="53"/>
      <c r="E1" s="53"/>
      <c r="F1" s="53"/>
      <c r="G1" s="53"/>
      <c r="H1" s="53"/>
      <c r="I1" s="53"/>
      <c r="J1" s="53"/>
      <c r="K1" s="54"/>
    </row>
    <row r="2" spans="1:12" ht="16.5" customHeight="1" thickBot="1">
      <c r="J2" s="55" t="s">
        <v>0</v>
      </c>
      <c r="K2" s="56"/>
    </row>
    <row r="3" spans="1:12" ht="20.25" customHeight="1">
      <c r="A3" s="57" t="s">
        <v>1</v>
      </c>
      <c r="B3" s="60" t="s">
        <v>2</v>
      </c>
      <c r="C3" s="60" t="s">
        <v>3</v>
      </c>
      <c r="D3" s="60"/>
      <c r="E3" s="60"/>
      <c r="F3" s="60"/>
      <c r="G3" s="60"/>
      <c r="H3" s="63" t="s">
        <v>4</v>
      </c>
      <c r="I3" s="60" t="s">
        <v>5</v>
      </c>
      <c r="J3" s="60" t="s">
        <v>6</v>
      </c>
      <c r="K3" s="64" t="s">
        <v>7</v>
      </c>
    </row>
    <row r="4" spans="1:12" ht="21" customHeight="1">
      <c r="A4" s="58"/>
      <c r="B4" s="61"/>
      <c r="C4" s="61" t="s">
        <v>8</v>
      </c>
      <c r="D4" s="67" t="s">
        <v>9</v>
      </c>
      <c r="E4" s="67"/>
      <c r="F4" s="67"/>
      <c r="G4" s="61" t="s">
        <v>10</v>
      </c>
      <c r="H4" s="61"/>
      <c r="I4" s="61"/>
      <c r="J4" s="61"/>
      <c r="K4" s="65"/>
    </row>
    <row r="5" spans="1:12" ht="21.75" customHeight="1" thickBot="1">
      <c r="A5" s="59"/>
      <c r="B5" s="62"/>
      <c r="C5" s="62"/>
      <c r="D5" s="4" t="s">
        <v>11</v>
      </c>
      <c r="E5" s="4" t="s">
        <v>12</v>
      </c>
      <c r="F5" s="4" t="s">
        <v>13</v>
      </c>
      <c r="G5" s="62"/>
      <c r="H5" s="62"/>
      <c r="I5" s="62"/>
      <c r="J5" s="62"/>
      <c r="K5" s="66"/>
    </row>
    <row r="6" spans="1:12" ht="38.25" customHeight="1">
      <c r="A6" s="5" t="s">
        <v>14</v>
      </c>
      <c r="B6" s="6"/>
      <c r="C6" s="7">
        <f>SUM(C7+C10+C13+C14+C15)</f>
        <v>1925000</v>
      </c>
      <c r="D6" s="7">
        <f>SUM(D7+D10+D13+D14+D15)</f>
        <v>63520</v>
      </c>
      <c r="E6" s="7">
        <f>SUM(E7+E10+E13+E14+E15)</f>
        <v>57750</v>
      </c>
      <c r="F6" s="7">
        <f>SUM(F7+F10+F13+F14+F15)</f>
        <v>5770</v>
      </c>
      <c r="G6" s="7">
        <f>SUM(G7+G10+G13+G14+G15)</f>
        <v>1861480</v>
      </c>
      <c r="H6" s="8"/>
      <c r="I6" s="6"/>
      <c r="J6" s="6"/>
      <c r="K6" s="9"/>
    </row>
    <row r="7" spans="1:12" ht="38.25" customHeight="1">
      <c r="A7" s="10" t="s">
        <v>15</v>
      </c>
      <c r="B7" s="11" t="s">
        <v>32</v>
      </c>
      <c r="C7" s="12">
        <f>SUM(C8:C9)</f>
        <v>500000</v>
      </c>
      <c r="D7" s="13">
        <f>SUM(D8:D9)</f>
        <v>16500</v>
      </c>
      <c r="E7" s="13">
        <f t="shared" ref="E7:E15" si="0">C7*3%</f>
        <v>15000</v>
      </c>
      <c r="F7" s="13">
        <f t="shared" ref="F7:F15" si="1">E7*10%</f>
        <v>1500</v>
      </c>
      <c r="G7" s="12">
        <f>SUM(G8:G9)</f>
        <v>483500</v>
      </c>
      <c r="H7" s="14"/>
      <c r="I7" s="15"/>
      <c r="J7" s="16" t="s">
        <v>37</v>
      </c>
      <c r="K7" s="17"/>
    </row>
    <row r="8" spans="1:12" ht="41.25" customHeight="1">
      <c r="A8" s="18" t="s">
        <v>16</v>
      </c>
      <c r="B8" s="19" t="s">
        <v>32</v>
      </c>
      <c r="C8" s="20">
        <f>H8*25000</f>
        <v>250000</v>
      </c>
      <c r="D8" s="21">
        <f>E8+F8</f>
        <v>8250</v>
      </c>
      <c r="E8" s="21">
        <f t="shared" si="0"/>
        <v>7500</v>
      </c>
      <c r="F8" s="21">
        <f t="shared" si="1"/>
        <v>750</v>
      </c>
      <c r="G8" s="20">
        <f>C8-D8</f>
        <v>241750</v>
      </c>
      <c r="H8" s="22">
        <v>10</v>
      </c>
      <c r="I8" s="23" t="s">
        <v>28</v>
      </c>
      <c r="J8" s="24"/>
      <c r="K8" s="25"/>
      <c r="L8" s="26"/>
    </row>
    <row r="9" spans="1:12" ht="41.25" customHeight="1">
      <c r="A9" s="27" t="s">
        <v>17</v>
      </c>
      <c r="B9" s="19" t="s">
        <v>32</v>
      </c>
      <c r="C9" s="29">
        <f>H9*25000</f>
        <v>250000</v>
      </c>
      <c r="D9" s="30">
        <f>E9+F9</f>
        <v>8250</v>
      </c>
      <c r="E9" s="30">
        <f t="shared" si="0"/>
        <v>7500</v>
      </c>
      <c r="F9" s="30">
        <f t="shared" si="1"/>
        <v>750</v>
      </c>
      <c r="G9" s="29">
        <f>C9-D9</f>
        <v>241750</v>
      </c>
      <c r="H9" s="22">
        <v>10</v>
      </c>
      <c r="I9" s="23" t="s">
        <v>28</v>
      </c>
      <c r="J9" s="24"/>
      <c r="K9" s="25"/>
      <c r="L9" s="26"/>
    </row>
    <row r="10" spans="1:12" ht="38.25" customHeight="1">
      <c r="A10" s="10" t="s">
        <v>18</v>
      </c>
      <c r="B10" s="11" t="s">
        <v>33</v>
      </c>
      <c r="C10" s="12">
        <f>SUM(C11:C12)</f>
        <v>650000</v>
      </c>
      <c r="D10" s="13">
        <f>SUM(D11:D12)</f>
        <v>21450</v>
      </c>
      <c r="E10" s="13">
        <f t="shared" si="0"/>
        <v>19500</v>
      </c>
      <c r="F10" s="13">
        <f t="shared" si="1"/>
        <v>1950</v>
      </c>
      <c r="G10" s="12">
        <f>SUM(G11:G12)</f>
        <v>628550</v>
      </c>
      <c r="H10" s="14"/>
      <c r="I10" s="15"/>
      <c r="J10" s="16" t="s">
        <v>38</v>
      </c>
      <c r="K10" s="17"/>
    </row>
    <row r="11" spans="1:12" ht="41.25" customHeight="1">
      <c r="A11" s="18" t="s">
        <v>19</v>
      </c>
      <c r="B11" s="19" t="s">
        <v>33</v>
      </c>
      <c r="C11" s="20">
        <f>H11*25000</f>
        <v>325000</v>
      </c>
      <c r="D11" s="21">
        <f>E11+F11</f>
        <v>10725</v>
      </c>
      <c r="E11" s="21">
        <f t="shared" si="0"/>
        <v>9750</v>
      </c>
      <c r="F11" s="21">
        <f t="shared" si="1"/>
        <v>975</v>
      </c>
      <c r="G11" s="20">
        <f>C11-D11</f>
        <v>314275</v>
      </c>
      <c r="H11" s="22">
        <v>13</v>
      </c>
      <c r="I11" s="23" t="s">
        <v>29</v>
      </c>
      <c r="J11" s="24"/>
      <c r="K11" s="25"/>
      <c r="L11" s="26"/>
    </row>
    <row r="12" spans="1:12" ht="41.25" customHeight="1">
      <c r="A12" s="27" t="s">
        <v>20</v>
      </c>
      <c r="B12" s="28" t="s">
        <v>33</v>
      </c>
      <c r="C12" s="29">
        <f>H12*25000</f>
        <v>325000</v>
      </c>
      <c r="D12" s="30">
        <f>E12+F12</f>
        <v>10725</v>
      </c>
      <c r="E12" s="30">
        <f t="shared" si="0"/>
        <v>9750</v>
      </c>
      <c r="F12" s="30">
        <f t="shared" si="1"/>
        <v>975</v>
      </c>
      <c r="G12" s="29">
        <f>C12-D12</f>
        <v>314275</v>
      </c>
      <c r="H12" s="22">
        <v>13</v>
      </c>
      <c r="I12" s="23" t="s">
        <v>29</v>
      </c>
      <c r="J12" s="24"/>
      <c r="K12" s="25"/>
      <c r="L12" s="26"/>
    </row>
    <row r="13" spans="1:12" ht="41.25" customHeight="1">
      <c r="A13" s="10" t="s">
        <v>26</v>
      </c>
      <c r="B13" s="11" t="s">
        <v>34</v>
      </c>
      <c r="C13" s="12">
        <f>H13*25000</f>
        <v>325000</v>
      </c>
      <c r="D13" s="13">
        <f t="shared" ref="D13" si="2">E13+F13</f>
        <v>10720</v>
      </c>
      <c r="E13" s="13">
        <f>C13*3%</f>
        <v>9750</v>
      </c>
      <c r="F13" s="48">
        <v>970</v>
      </c>
      <c r="G13" s="12">
        <f t="shared" ref="G13" si="3">C13-D13</f>
        <v>314280</v>
      </c>
      <c r="H13" s="42">
        <v>13</v>
      </c>
      <c r="I13" s="43" t="s">
        <v>29</v>
      </c>
      <c r="J13" s="16" t="s">
        <v>39</v>
      </c>
      <c r="K13" s="17"/>
      <c r="L13" s="26"/>
    </row>
    <row r="14" spans="1:12" ht="38.25" customHeight="1">
      <c r="A14" s="45" t="s">
        <v>21</v>
      </c>
      <c r="B14" s="46" t="s">
        <v>35</v>
      </c>
      <c r="C14" s="47">
        <f>H14*50000</f>
        <v>250000</v>
      </c>
      <c r="D14" s="48">
        <f>E14+F14</f>
        <v>8250</v>
      </c>
      <c r="E14" s="48">
        <f t="shared" si="0"/>
        <v>7500</v>
      </c>
      <c r="F14" s="48">
        <f t="shared" si="1"/>
        <v>750</v>
      </c>
      <c r="G14" s="47">
        <f>C14-D14</f>
        <v>241750</v>
      </c>
      <c r="H14" s="31">
        <v>5</v>
      </c>
      <c r="I14" s="44" t="s">
        <v>30</v>
      </c>
      <c r="J14" s="49" t="s">
        <v>40</v>
      </c>
      <c r="K14" s="50"/>
      <c r="L14" s="26"/>
    </row>
    <row r="15" spans="1:12" ht="38.25" customHeight="1" thickBot="1">
      <c r="A15" s="32" t="s">
        <v>22</v>
      </c>
      <c r="B15" s="33" t="s">
        <v>36</v>
      </c>
      <c r="C15" s="34">
        <f>H15*50000</f>
        <v>200000</v>
      </c>
      <c r="D15" s="35">
        <f>E15+F15</f>
        <v>6600</v>
      </c>
      <c r="E15" s="35">
        <f t="shared" si="0"/>
        <v>6000</v>
      </c>
      <c r="F15" s="35">
        <f t="shared" si="1"/>
        <v>600</v>
      </c>
      <c r="G15" s="34">
        <f>C15-D15</f>
        <v>193400</v>
      </c>
      <c r="H15" s="36">
        <v>4</v>
      </c>
      <c r="I15" s="37" t="s">
        <v>27</v>
      </c>
      <c r="J15" s="38" t="s">
        <v>41</v>
      </c>
      <c r="K15" s="39"/>
      <c r="L15" s="26"/>
    </row>
    <row r="16" spans="1:12" ht="38.25" customHeight="1">
      <c r="A16" s="40"/>
    </row>
    <row r="17" spans="1:11" s="41" customFormat="1" ht="21" customHeight="1">
      <c r="A17" s="51" t="s">
        <v>23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</row>
    <row r="18" spans="1:11" s="41" customFormat="1" ht="21" customHeight="1">
      <c r="A18" s="51" t="s">
        <v>24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</row>
    <row r="19" spans="1:11" s="41" customFormat="1" ht="21" customHeight="1">
      <c r="A19" s="51" t="s">
        <v>25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</row>
    <row r="20" spans="1:11" s="41" customFormat="1" ht="21" customHeight="1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</row>
  </sheetData>
  <mergeCells count="16">
    <mergeCell ref="A20:K20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  <mergeCell ref="D4:F4"/>
    <mergeCell ref="G4:G5"/>
    <mergeCell ref="A17:K17"/>
    <mergeCell ref="A18:K18"/>
    <mergeCell ref="A19:K19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3월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cp:lastPrinted>2016-03-31T00:41:46Z</cp:lastPrinted>
  <dcterms:created xsi:type="dcterms:W3CDTF">2015-01-30T04:19:07Z</dcterms:created>
  <dcterms:modified xsi:type="dcterms:W3CDTF">2016-06-20T05:02:41Z</dcterms:modified>
</cp:coreProperties>
</file>